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622403FC-5939-4684-99F0-6A429EEE6284}" xr6:coauthVersionLast="47" xr6:coauthVersionMax="47" xr10:uidLastSave="{00000000-0000-0000-0000-000000000000}"/>
  <bookViews>
    <workbookView xWindow="-120" yWindow="-120" windowWidth="29040" windowHeight="15840" xr2:uid="{FA999983-DDEF-4841-A4BE-A8D70BE6FDB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5" i="1" l="1"/>
  <c r="Q84" i="1"/>
  <c r="Q83" i="1"/>
  <c r="Q82" i="1"/>
  <c r="Q81" i="1"/>
  <c r="Q80" i="1"/>
  <c r="Q79" i="1"/>
  <c r="Q78" i="1"/>
  <c r="Q77" i="1"/>
  <c r="Q76" i="1"/>
  <c r="Q75" i="1"/>
  <c r="Q74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P51" i="1"/>
  <c r="O51" i="1"/>
  <c r="N51" i="1"/>
  <c r="Q51" i="1" s="1"/>
  <c r="D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P25" i="1"/>
  <c r="O25" i="1"/>
  <c r="N25" i="1"/>
  <c r="M25" i="1"/>
  <c r="L25" i="1"/>
  <c r="K25" i="1"/>
  <c r="J25" i="1"/>
  <c r="I25" i="1"/>
  <c r="H25" i="1"/>
  <c r="G25" i="1"/>
  <c r="G73" i="1" s="1"/>
  <c r="G86" i="1" s="1"/>
  <c r="F25" i="1"/>
  <c r="Q25" i="1" s="1"/>
  <c r="D25" i="1"/>
  <c r="C25" i="1"/>
  <c r="Q24" i="1"/>
  <c r="Q23" i="1"/>
  <c r="Q22" i="1"/>
  <c r="Q21" i="1"/>
  <c r="Q20" i="1"/>
  <c r="Q19" i="1"/>
  <c r="Q18" i="1"/>
  <c r="Q17" i="1"/>
  <c r="Q16" i="1"/>
  <c r="P15" i="1"/>
  <c r="P73" i="1" s="1"/>
  <c r="P86" i="1" s="1"/>
  <c r="O15" i="1"/>
  <c r="N15" i="1"/>
  <c r="M15" i="1"/>
  <c r="L15" i="1"/>
  <c r="K15" i="1"/>
  <c r="J15" i="1"/>
  <c r="I15" i="1"/>
  <c r="I73" i="1" s="1"/>
  <c r="I86" i="1" s="1"/>
  <c r="H15" i="1"/>
  <c r="F15" i="1"/>
  <c r="E15" i="1"/>
  <c r="Q15" i="1" s="1"/>
  <c r="C15" i="1"/>
  <c r="Q14" i="1"/>
  <c r="Q13" i="1"/>
  <c r="Q12" i="1"/>
  <c r="Q11" i="1"/>
  <c r="Q10" i="1"/>
  <c r="P9" i="1"/>
  <c r="O9" i="1"/>
  <c r="O73" i="1" s="1"/>
  <c r="O86" i="1" s="1"/>
  <c r="N9" i="1"/>
  <c r="N73" i="1" s="1"/>
  <c r="N86" i="1" s="1"/>
  <c r="M9" i="1"/>
  <c r="M73" i="1" s="1"/>
  <c r="M86" i="1" s="1"/>
  <c r="L9" i="1"/>
  <c r="L73" i="1" s="1"/>
  <c r="L86" i="1" s="1"/>
  <c r="K9" i="1"/>
  <c r="K73" i="1" s="1"/>
  <c r="K86" i="1" s="1"/>
  <c r="J9" i="1"/>
  <c r="J73" i="1" s="1"/>
  <c r="J86" i="1" s="1"/>
  <c r="I9" i="1"/>
  <c r="H9" i="1"/>
  <c r="H73" i="1" s="1"/>
  <c r="H86" i="1" s="1"/>
  <c r="F9" i="1"/>
  <c r="E9" i="1"/>
  <c r="Q9" i="1" s="1"/>
  <c r="C9" i="1"/>
  <c r="C73" i="1" s="1"/>
  <c r="C86" i="1" s="1"/>
  <c r="F73" i="1" l="1"/>
  <c r="F86" i="1" s="1"/>
  <c r="D73" i="1"/>
  <c r="D86" i="1" s="1"/>
  <c r="E73" i="1"/>
  <c r="E86" i="1" l="1"/>
  <c r="Q73" i="1"/>
  <c r="Q86" i="1" s="1"/>
</calcChain>
</file>

<file path=xl/sharedStrings.xml><?xml version="1.0" encoding="utf-8"?>
<sst xmlns="http://schemas.openxmlformats.org/spreadsheetml/2006/main" count="114" uniqueCount="114">
  <si>
    <t>Ministerio de Hacienda</t>
  </si>
  <si>
    <t>DIRECCIÓN GENERAL DEL CATASTRO NACIONAL</t>
  </si>
  <si>
    <t>Año 2023</t>
  </si>
  <si>
    <t xml:space="preserve">Ejecución de Gastos y Aplicaciones Financieras </t>
  </si>
  <si>
    <t>En RD$311,698,803.00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</si>
  <si>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</si>
  <si>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</si>
  <si>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</si>
  <si>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</si>
  <si>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</si>
  <si>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</si>
  <si>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</si>
  <si>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</si>
  <si>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</si>
  <si>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</si>
  <si>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</si>
  <si>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</si>
  <si>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</si>
  <si>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</si>
  <si>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</si>
  <si>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</si>
  <si>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</si>
  <si>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</si>
  <si>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</si>
  <si>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</si>
  <si>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</si>
  <si>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</si>
  <si>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</si>
  <si>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</si>
  <si>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</si>
  <si>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</si>
  <si>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</si>
  <si>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</si>
  <si>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</si>
  <si>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</si>
  <si>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</si>
  <si>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</si>
  <si>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</si>
  <si>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</si>
  <si>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</si>
  <si>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</si>
  <si>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</si>
  <si>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</si>
  <si>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</si>
  <si>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</si>
  <si>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</si>
  <si>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</si>
  <si>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</si>
  <si>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</si>
  <si>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</si>
  <si>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</si>
  <si>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</si>
  <si>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</si>
  <si>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</si>
  <si>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</si>
  <si>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</si>
  <si>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</si>
  <si>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</si>
  <si>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</si>
  <si>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</si>
  <si>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</si>
  <si>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</si>
  <si>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</si>
  <si>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</si>
  <si>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</si>
  <si>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</si>
  <si>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</si>
  <si>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</si>
  <si>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</si>
  <si>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</si>
  <si>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</si>
  <si>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</si>
  <si>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</si>
  <si>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</si>
  <si>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</si>
  <si>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</si>
  <si>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</si>
  <si>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</si>
  <si>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</si>
  <si>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</si>
  <si>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</si>
  <si>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</si>
  <si>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</si>
  <si>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</si>
  <si>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</si>
  <si>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</si>
  <si>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</si>
  <si>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</si>
  <si>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</si>
  <si>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</si>
  <si>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</si>
  <si>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</si>
  <si>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</si>
  <si>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</si>
  <si>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</si>
  <si>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</si>
  <si>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</si>
  <si>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</si>
  <si>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20,]</t>
  </si>
  <si>
    <t>Fecha de registro: hasta el [31] de [10] del [2023]</t>
  </si>
  <si>
    <t>Fecha de imputación: hasta el [31] de [10] del [2023]</t>
  </si>
  <si>
    <r>
      <rPr>
        <b/>
        <sz val="11"/>
        <color theme="1"/>
        <rFont val="Aptos Narrow"/>
        <family val="2"/>
        <scheme val="minor"/>
      </rPr>
      <t>Fuente</t>
    </r>
    <r>
      <rPr>
        <sz val="11"/>
        <color theme="1"/>
        <rFont val="Aptos Narrow"/>
        <family val="2"/>
        <scheme val="minor"/>
      </rPr>
      <t>: SIGEF</t>
    </r>
  </si>
  <si>
    <r>
      <rPr>
        <b/>
        <sz val="11"/>
        <color theme="1"/>
        <rFont val="Aptos Narrow"/>
        <family val="2"/>
        <scheme val="minor"/>
      </rPr>
      <t>Presupuesto aprobado</t>
    </r>
    <r>
      <rPr>
        <sz val="11"/>
        <color theme="1"/>
        <rFont val="Aptos Narrow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</si>
  <si>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Aptos Narrow"/>
        <family val="2"/>
        <scheme val="minor"/>
      </rPr>
      <t>Presupuesto modificado</t>
    </r>
    <r>
      <rPr>
        <sz val="11"/>
        <color theme="1"/>
        <rFont val="Aptos Narrow"/>
        <family val="2"/>
        <scheme val="minor"/>
      </rPr>
      <t>: Se refiere al prespuesto aprobado en caso de que el Congreso Nacional apruebe un presupuesto complementario.</t>
    </r>
  </si>
  <si>
    <r>
      <rPr>
        <b/>
        <sz val="11"/>
        <color theme="1"/>
        <rFont val="Aptos Narrow"/>
        <family val="2"/>
        <scheme val="minor"/>
      </rPr>
      <t>Total devengado</t>
    </r>
    <r>
      <rPr>
        <sz val="11"/>
        <color theme="1"/>
        <rFont val="Aptos Narrow"/>
        <family val="2"/>
        <scheme val="minor"/>
      </rPr>
      <t>: 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</si>
  <si>
    <t xml:space="preserve"> Preparado por:</t>
  </si>
  <si>
    <t>Revisado por:</t>
  </si>
  <si>
    <t>Melissa Nova</t>
  </si>
  <si>
    <t>Carlos Martínez</t>
  </si>
  <si>
    <t>Aux. Contabilidad</t>
  </si>
  <si>
    <t>Enc. Div. Financiera</t>
  </si>
  <si>
    <t>Aprobado por: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</si>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</sst>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2" xfId="2" xr:uid="{580C4156-D0A4-41D9-BF2D-EDE7536608AB}"/>
    <cellStyle name="Normal" xfId="0" builtinId="0"/>
    <cellStyle name="Normal 2" xfId="1" xr:uid="{11153BB2-1B37-42AA-A210-29B33D20C6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70CB-FF79-4F96-B4C8-17FA839888D9}">
  <dimension ref="B1:Q105"/>
  <sheetViews>
    <sheetView tabSelected="1" topLeftCell="C84" workbookViewId="0">
      <selection sqref="A1:XFD1048576"/>
    </sheetView>
  </sheetViews>
  <sheetFormatPr baseColWidth="10" defaultColWidth="9.140625" defaultRowHeight="15" x14ac:dyDescent="0.25"/>
  <cols>
    <col min="1" max="1" width="5.28515625" customWidth="1"/>
    <col min="2" max="2" width="91" bestFit="1" customWidth="1"/>
    <col min="3" max="3" width="21.5703125" customWidth="1"/>
    <col min="4" max="4" width="19.28515625" customWidth="1"/>
    <col min="5" max="5" width="14.7109375" customWidth="1"/>
    <col min="6" max="6" width="16.5703125" customWidth="1"/>
    <col min="7" max="7" width="18.28515625" customWidth="1"/>
    <col min="8" max="8" width="14.140625" customWidth="1"/>
    <col min="9" max="9" width="13.5703125" customWidth="1"/>
    <col min="10" max="10" width="15.85546875" customWidth="1"/>
    <col min="11" max="11" width="20.42578125" bestFit="1" customWidth="1"/>
    <col min="12" max="12" width="21.28515625" bestFit="1" customWidth="1"/>
    <col min="13" max="13" width="20.140625" customWidth="1"/>
    <col min="14" max="14" width="19.85546875" customWidth="1"/>
    <col min="15" max="15" width="17.7109375" customWidth="1"/>
    <col min="16" max="16" width="17.28515625" customWidth="1"/>
    <col min="17" max="17" width="21.140625" customWidth="1"/>
  </cols>
  <sheetData>
    <row r="1" spans="2:17" ht="15.75" customHeight="1" x14ac:dyDescent="0.25">
      <c r="B1" t="s">
        <v>0</v>
      </c>
    </row>
    <row r="2" spans="2:17" ht="15.75" customHeight="1" x14ac:dyDescent="0.25">
      <c r="B2" t="s">
        <v>1</v>
      </c>
    </row>
    <row r="3" spans="2:17" x14ac:dyDescent="0.25">
      <c r="B3" t="s">
        <v>2</v>
      </c>
    </row>
    <row r="4" spans="2:17" x14ac:dyDescent="0.25">
      <c r="B4" t="s">
        <v>3</v>
      </c>
    </row>
    <row r="5" spans="2:17" x14ac:dyDescent="0.25">
      <c r="B5" t="s">
        <v>4</v>
      </c>
    </row>
    <row r="7" spans="2:17" x14ac:dyDescent="0.25"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  <c r="O7" t="s">
        <v>18</v>
      </c>
      <c r="P7" t="s">
        <v>19</v>
      </c>
      <c r="Q7" t="s">
        <v>20</v>
      </c>
    </row>
    <row r="8" spans="2:17" x14ac:dyDescent="0.25">
      <c r="B8" t="s">
        <v>21</v>
      </c>
    </row>
    <row r="9" spans="2:17" x14ac:dyDescent="0.25">
      <c r="B9" t="s">
        <v>22</v>
      </c>
      <c r="C9">
        <f>+C10+C11+C12+C13+C14</f>
        <v>278419735</v>
      </c>
      <c r="E9">
        <f>+E10+E11+E12+E14</f>
        <v>15886105.890000001</v>
      </c>
      <c r="F9">
        <f>F10+F11+F12+F13+F14</f>
        <v>16181051.279999999</v>
      </c>
      <c r="G9">
        <v>17477070.789999999</v>
      </c>
      <c r="H9">
        <f>H10+H11+H14</f>
        <v>30104416.369999997</v>
      </c>
      <c r="I9">
        <f>I10+I11+I14</f>
        <v>16670435.27</v>
      </c>
      <c r="J9">
        <f>J10+J11+J14</f>
        <v>16546322.300000001</v>
      </c>
      <c r="K9">
        <f>K10+K11+K14</f>
        <v>16108554.300000001</v>
      </c>
      <c r="L9">
        <f>L10+L11+L13+L14</f>
        <v>20230689</v>
      </c>
      <c r="M9">
        <f>M10+M11+M13+M14</f>
        <v>17471335.140000001</v>
      </c>
      <c r="N9">
        <f>N10+N11+N13+N14</f>
        <v>29722553.960000001</v>
      </c>
      <c r="O9">
        <f>O10+O11+O13+O14</f>
        <v>30529511.760000002</v>
      </c>
      <c r="P9">
        <f>P10+P11+P13+P14</f>
        <v>49081019.890000001</v>
      </c>
      <c r="Q9">
        <f>E9+F9+G9+H9+I9+J9+K9+L9+M9+N9+O9+P10</f>
        <v>240652823.55999997</v>
      </c>
    </row>
    <row r="10" spans="2:17" x14ac:dyDescent="0.25">
      <c r="B10" t="s">
        <v>23</v>
      </c>
      <c r="C10">
        <v>188675682</v>
      </c>
      <c r="E10">
        <v>13650962.5</v>
      </c>
      <c r="F10">
        <v>13456622.5</v>
      </c>
      <c r="G10">
        <v>14190493.479999997</v>
      </c>
      <c r="H10">
        <v>15934380.689999999</v>
      </c>
      <c r="I10">
        <v>13718224.27</v>
      </c>
      <c r="J10">
        <v>13769227.5</v>
      </c>
      <c r="K10">
        <v>13849227.5</v>
      </c>
      <c r="L10">
        <v>13763884.539999999</v>
      </c>
      <c r="M10">
        <v>14721487.119999999</v>
      </c>
      <c r="N10">
        <v>13969285.58</v>
      </c>
      <c r="O10">
        <v>27525346.699999999</v>
      </c>
      <c r="P10">
        <v>13724777.5</v>
      </c>
      <c r="Q10">
        <f>E10+F10+G10+H10+I10+J10+K10+L10+M10+N10</f>
        <v>141023795.68000001</v>
      </c>
    </row>
    <row r="11" spans="2:17" x14ac:dyDescent="0.25">
      <c r="B11" t="s">
        <v>24</v>
      </c>
      <c r="C11">
        <v>60424357</v>
      </c>
      <c r="E11">
        <v>164500</v>
      </c>
      <c r="F11">
        <v>683500</v>
      </c>
      <c r="G11">
        <v>1213500</v>
      </c>
      <c r="H11">
        <v>12084725</v>
      </c>
      <c r="I11">
        <v>869625</v>
      </c>
      <c r="J11">
        <v>683500</v>
      </c>
      <c r="K11">
        <v>153500</v>
      </c>
      <c r="L11">
        <v>1213500</v>
      </c>
      <c r="M11">
        <v>683500</v>
      </c>
      <c r="N11">
        <v>13662341.689999999</v>
      </c>
      <c r="O11">
        <v>917366.67</v>
      </c>
      <c r="P11">
        <v>33269444</v>
      </c>
      <c r="Q11">
        <f t="shared" ref="Q11:Q24" si="0">E11+F11+G11+H11+I11+J11+K11+L11+M11+N11+O11+P11</f>
        <v>65599002.359999999</v>
      </c>
    </row>
    <row r="12" spans="2:17" x14ac:dyDescent="0.25">
      <c r="B12" t="s">
        <v>25</v>
      </c>
      <c r="G12">
        <v>0</v>
      </c>
      <c r="Q12">
        <f>E12+F12+G12+H12+I12+J12+K12+L12+M12+N14+O12+P12</f>
        <v>2090926.69</v>
      </c>
    </row>
    <row r="13" spans="2:17" x14ac:dyDescent="0.25">
      <c r="B13" t="s">
        <v>26</v>
      </c>
      <c r="C13">
        <v>4000000</v>
      </c>
      <c r="G13">
        <v>0</v>
      </c>
      <c r="L13">
        <v>3165000</v>
      </c>
      <c r="M13">
        <v>0</v>
      </c>
      <c r="N13">
        <v>0</v>
      </c>
      <c r="O13">
        <v>0</v>
      </c>
      <c r="P13">
        <v>0</v>
      </c>
      <c r="Q13">
        <f t="shared" si="0"/>
        <v>3165000</v>
      </c>
    </row>
    <row r="14" spans="2:17" x14ac:dyDescent="0.25">
      <c r="B14" t="s">
        <v>27</v>
      </c>
      <c r="C14">
        <v>25319696</v>
      </c>
      <c r="E14">
        <v>2070643.3899999997</v>
      </c>
      <c r="F14">
        <v>2040928.78</v>
      </c>
      <c r="G14">
        <v>2073077.3100000005</v>
      </c>
      <c r="H14">
        <v>2085310.68</v>
      </c>
      <c r="I14">
        <v>2082586</v>
      </c>
      <c r="J14">
        <v>2093594.8</v>
      </c>
      <c r="K14">
        <v>2105826.7999999998</v>
      </c>
      <c r="L14">
        <v>2088304.46</v>
      </c>
      <c r="M14">
        <v>2066348.02</v>
      </c>
      <c r="N14">
        <v>2090926.69</v>
      </c>
      <c r="O14">
        <v>2086798.39</v>
      </c>
      <c r="P14">
        <v>2086798.39</v>
      </c>
      <c r="Q14">
        <f>E14+F14+G14+H14+I14+J14+K14+L14+M14+N10+O14+P14</f>
        <v>36849502.600000001</v>
      </c>
    </row>
    <row r="15" spans="2:17" x14ac:dyDescent="0.25">
      <c r="B15" t="s">
        <v>28</v>
      </c>
      <c r="C15">
        <f>+C16+C17+C18+C19+C20+C21+C22+C23+C24</f>
        <v>22219207</v>
      </c>
      <c r="E15">
        <f>+E16+D17+D18+D19+D20+D21+D22+D23+D24</f>
        <v>20831.479999999981</v>
      </c>
      <c r="F15">
        <f>F16+F17+F18+F19+F20+F21+F22+F23+F24</f>
        <v>1820378.91</v>
      </c>
      <c r="G15">
        <v>2053175.72</v>
      </c>
      <c r="H15">
        <f>H16+H18+H22+H23+H24</f>
        <v>686697.28</v>
      </c>
      <c r="I15">
        <f>I16+I18+I22+I23+I24</f>
        <v>1826378.54</v>
      </c>
      <c r="J15">
        <f>J16+J18+J22+J23+J24</f>
        <v>690992.1</v>
      </c>
      <c r="K15">
        <f>K16+K18+K20+K22+K23+K24</f>
        <v>721875.34</v>
      </c>
      <c r="L15">
        <f>L16+L17+L18+L19+L20+L21+L22+L23+L24</f>
        <v>2757723.18</v>
      </c>
      <c r="M15">
        <f>M16+M17+M18+M19+M20+M21+M22+M23+M24</f>
        <v>1031922.05</v>
      </c>
      <c r="N15">
        <f>N16+N17+N18+N19+N20+N21+N22+N23+N24</f>
        <v>2173283.5099999998</v>
      </c>
      <c r="O15">
        <f>O16+O17+O18+O19+O20+O21+O22+O23+O24</f>
        <v>1879357.92</v>
      </c>
      <c r="P15">
        <f>P16+P17+P18+P19+P20+P21+P22+P23+P24</f>
        <v>1507920.08</v>
      </c>
      <c r="Q15">
        <f t="shared" si="0"/>
        <v>17170536.109999999</v>
      </c>
    </row>
    <row r="16" spans="2:17" x14ac:dyDescent="0.25">
      <c r="B16" t="s">
        <v>29</v>
      </c>
      <c r="C16">
        <v>7800000</v>
      </c>
      <c r="E16">
        <v>20831.48</v>
      </c>
      <c r="F16">
        <v>572712.67000000004</v>
      </c>
      <c r="G16">
        <v>1037676.0299999998</v>
      </c>
      <c r="H16">
        <v>213591.27</v>
      </c>
      <c r="I16">
        <v>1043453.29</v>
      </c>
      <c r="J16">
        <v>618960.28</v>
      </c>
      <c r="K16">
        <v>261595.34</v>
      </c>
      <c r="L16">
        <v>641079.14</v>
      </c>
      <c r="M16">
        <v>641853.4</v>
      </c>
      <c r="N16">
        <v>1026253.24</v>
      </c>
      <c r="O16">
        <v>641089.69999999995</v>
      </c>
      <c r="P16">
        <v>850693.09</v>
      </c>
      <c r="Q16">
        <f t="shared" si="0"/>
        <v>7569788.9299999997</v>
      </c>
    </row>
    <row r="17" spans="2:17" x14ac:dyDescent="0.25">
      <c r="B17" t="s">
        <v>30</v>
      </c>
      <c r="C17">
        <v>3677865</v>
      </c>
      <c r="D17">
        <v>-3500000</v>
      </c>
      <c r="G17">
        <v>0</v>
      </c>
      <c r="M17">
        <v>0</v>
      </c>
      <c r="N17">
        <v>0</v>
      </c>
      <c r="O17">
        <v>50586.6</v>
      </c>
      <c r="P17">
        <v>0</v>
      </c>
      <c r="Q17">
        <f t="shared" si="0"/>
        <v>50586.6</v>
      </c>
    </row>
    <row r="18" spans="2:17" x14ac:dyDescent="0.25">
      <c r="B18" t="s">
        <v>31</v>
      </c>
      <c r="C18">
        <v>3850000</v>
      </c>
      <c r="F18">
        <v>1099337.5</v>
      </c>
      <c r="G18">
        <v>431810</v>
      </c>
      <c r="H18">
        <v>81850</v>
      </c>
      <c r="I18">
        <v>332990</v>
      </c>
      <c r="J18">
        <v>8400</v>
      </c>
      <c r="K18">
        <v>5350</v>
      </c>
      <c r="L18">
        <v>781460</v>
      </c>
      <c r="M18">
        <v>41025</v>
      </c>
      <c r="N18">
        <v>83210</v>
      </c>
      <c r="O18">
        <v>169873.99</v>
      </c>
      <c r="P18">
        <v>116920</v>
      </c>
      <c r="Q18">
        <f t="shared" si="0"/>
        <v>3152226.49</v>
      </c>
    </row>
    <row r="19" spans="2:17" x14ac:dyDescent="0.25">
      <c r="B19" t="s">
        <v>32</v>
      </c>
      <c r="G19">
        <v>0</v>
      </c>
      <c r="N19">
        <v>0</v>
      </c>
      <c r="O19">
        <v>249216.68</v>
      </c>
      <c r="P19">
        <v>0</v>
      </c>
      <c r="Q19">
        <f t="shared" si="0"/>
        <v>249216.68</v>
      </c>
    </row>
    <row r="20" spans="2:17" x14ac:dyDescent="0.25">
      <c r="B20" t="s">
        <v>33</v>
      </c>
      <c r="C20">
        <v>3891342</v>
      </c>
      <c r="D20">
        <v>1287900</v>
      </c>
      <c r="G20">
        <v>58971.95</v>
      </c>
      <c r="K20">
        <v>193200</v>
      </c>
      <c r="M20">
        <v>0</v>
      </c>
      <c r="N20">
        <v>0</v>
      </c>
      <c r="O20">
        <v>0</v>
      </c>
      <c r="P20">
        <v>0</v>
      </c>
      <c r="Q20">
        <f t="shared" si="0"/>
        <v>252171.95</v>
      </c>
    </row>
    <row r="21" spans="2:17" x14ac:dyDescent="0.25">
      <c r="B21" t="s">
        <v>34</v>
      </c>
      <c r="C21">
        <v>1000000</v>
      </c>
      <c r="D21">
        <v>85100</v>
      </c>
      <c r="G21">
        <v>0</v>
      </c>
      <c r="L21">
        <v>1085034.04</v>
      </c>
      <c r="M21">
        <v>0</v>
      </c>
      <c r="N21">
        <v>0</v>
      </c>
      <c r="O21">
        <v>0</v>
      </c>
      <c r="P21">
        <v>0</v>
      </c>
      <c r="Q21">
        <f t="shared" si="0"/>
        <v>1085034.04</v>
      </c>
    </row>
    <row r="22" spans="2:17" x14ac:dyDescent="0.25">
      <c r="B22" t="s">
        <v>35</v>
      </c>
      <c r="C22">
        <v>1200000</v>
      </c>
      <c r="D22">
        <v>1855000</v>
      </c>
      <c r="F22">
        <v>148328.74</v>
      </c>
      <c r="G22">
        <v>457368</v>
      </c>
      <c r="H22">
        <v>86612</v>
      </c>
      <c r="I22">
        <v>269350.25</v>
      </c>
      <c r="J22">
        <v>6649.82</v>
      </c>
      <c r="L22">
        <v>203000</v>
      </c>
      <c r="M22">
        <v>302225.65000000002</v>
      </c>
      <c r="N22">
        <v>867781.27</v>
      </c>
      <c r="O22">
        <v>461788.95</v>
      </c>
      <c r="P22">
        <v>266941.96000000002</v>
      </c>
      <c r="Q22">
        <f t="shared" si="0"/>
        <v>3070046.64</v>
      </c>
    </row>
    <row r="23" spans="2:17" x14ac:dyDescent="0.25">
      <c r="B23" t="s">
        <v>36</v>
      </c>
      <c r="D23">
        <v>135000</v>
      </c>
      <c r="G23">
        <v>0</v>
      </c>
      <c r="H23">
        <v>105100</v>
      </c>
      <c r="L23">
        <v>2950</v>
      </c>
      <c r="M23">
        <v>0</v>
      </c>
      <c r="N23">
        <v>36000</v>
      </c>
      <c r="O23">
        <v>5900</v>
      </c>
      <c r="P23">
        <v>0</v>
      </c>
      <c r="Q23">
        <f t="shared" si="0"/>
        <v>149950</v>
      </c>
    </row>
    <row r="24" spans="2:17" x14ac:dyDescent="0.25">
      <c r="B24" t="s">
        <v>37</v>
      </c>
      <c r="C24">
        <v>800000</v>
      </c>
      <c r="D24">
        <v>137000</v>
      </c>
      <c r="G24">
        <v>67349.740000000005</v>
      </c>
      <c r="H24">
        <v>199544.01</v>
      </c>
      <c r="I24">
        <v>180585</v>
      </c>
      <c r="J24">
        <v>56982</v>
      </c>
      <c r="K24">
        <v>261730</v>
      </c>
      <c r="L24">
        <v>44200</v>
      </c>
      <c r="M24">
        <v>46818</v>
      </c>
      <c r="N24">
        <v>160039</v>
      </c>
      <c r="O24">
        <v>300902</v>
      </c>
      <c r="P24">
        <v>273365.03000000003</v>
      </c>
      <c r="Q24">
        <f t="shared" si="0"/>
        <v>1591514.78</v>
      </c>
    </row>
    <row r="25" spans="2:17" x14ac:dyDescent="0.25">
      <c r="B25" t="s">
        <v>38</v>
      </c>
      <c r="C25">
        <f>+C26+C27+C28+C29+C30+C31+C32+C33+C34</f>
        <v>11059861</v>
      </c>
      <c r="D25">
        <f>+D26+D27+D28+D29+D30+D31+D32+D33+D34</f>
        <v>-20000</v>
      </c>
      <c r="F25">
        <f>F26+F27+F28+F29+F30+F31+F32+F33+F34</f>
        <v>212619</v>
      </c>
      <c r="G25">
        <f>G26+G27+G28+G29+G30+G31+G32+G33+G34</f>
        <v>2276023.25</v>
      </c>
      <c r="H25">
        <f>H26+H28</f>
        <v>72716.3</v>
      </c>
      <c r="I25">
        <f>I26+I28+I31+I32+I34</f>
        <v>122472.63</v>
      </c>
      <c r="J25">
        <f>J26+J28+J31+J32+J34</f>
        <v>1854369</v>
      </c>
      <c r="K25">
        <f>K26+K28+K31+K32+K34</f>
        <v>321261.32</v>
      </c>
      <c r="L25">
        <f>L26+L27+L28+L29+L30+L31+L32+L34</f>
        <v>929594.28</v>
      </c>
      <c r="M25">
        <f>M26+M27+M28+M29+M30+M31+M32+M34</f>
        <v>1762776.16</v>
      </c>
      <c r="N25">
        <f>N26+N27+N28+N29+N30+N31+N32+N34</f>
        <v>851186.71</v>
      </c>
      <c r="O25">
        <f>O26+O27+O28+O29+O30+O31+O32+O34</f>
        <v>1009663.85</v>
      </c>
      <c r="P25">
        <f>P26+P27+P28+P29+P30+P31+P32+P34</f>
        <v>2138744.5499999998</v>
      </c>
      <c r="Q25">
        <f>E25+F25+G25+H25+I25+J25+K25+L25+M25+N25+O25+P25</f>
        <v>11551427.050000001</v>
      </c>
    </row>
    <row r="26" spans="2:17" x14ac:dyDescent="0.25">
      <c r="B26" t="s">
        <v>39</v>
      </c>
      <c r="C26">
        <v>1300060</v>
      </c>
      <c r="D26">
        <v>156000</v>
      </c>
      <c r="F26">
        <v>49661</v>
      </c>
      <c r="G26">
        <v>180858.66</v>
      </c>
      <c r="H26">
        <v>25327.5</v>
      </c>
      <c r="I26">
        <v>28892.9</v>
      </c>
      <c r="J26">
        <v>196225.4</v>
      </c>
      <c r="K26">
        <v>11550</v>
      </c>
      <c r="L26">
        <v>36034.699999999997</v>
      </c>
      <c r="M26">
        <v>27600</v>
      </c>
      <c r="N26">
        <v>232472.3</v>
      </c>
      <c r="O26">
        <v>43306.5</v>
      </c>
      <c r="P26">
        <v>42968.56</v>
      </c>
      <c r="Q26">
        <f>E26+F26+G26+H26+I26+J26+K26+L26+M26+N26+O26+P26</f>
        <v>874897.52</v>
      </c>
    </row>
    <row r="27" spans="2:17" x14ac:dyDescent="0.25">
      <c r="B27" t="s">
        <v>40</v>
      </c>
      <c r="C27">
        <v>140360</v>
      </c>
      <c r="G27">
        <v>0</v>
      </c>
      <c r="L27">
        <v>84724</v>
      </c>
      <c r="M27">
        <v>0</v>
      </c>
      <c r="N27">
        <v>0</v>
      </c>
      <c r="O27">
        <v>0</v>
      </c>
      <c r="P27">
        <v>404692.8</v>
      </c>
      <c r="Q27">
        <f>E27+F27+G27+H27+I27+J27+K27+L27+M27+N27+O27+P27</f>
        <v>489416.8</v>
      </c>
    </row>
    <row r="28" spans="2:17" x14ac:dyDescent="0.25">
      <c r="B28" t="s">
        <v>41</v>
      </c>
      <c r="C28">
        <v>1670361</v>
      </c>
      <c r="D28">
        <v>-570000</v>
      </c>
      <c r="G28">
        <v>200906.8</v>
      </c>
      <c r="H28">
        <v>47388.800000000003</v>
      </c>
      <c r="J28">
        <v>158143.6</v>
      </c>
      <c r="K28">
        <v>13983</v>
      </c>
      <c r="L28">
        <v>82836</v>
      </c>
      <c r="M28">
        <v>14300</v>
      </c>
      <c r="N28">
        <v>204140</v>
      </c>
      <c r="O28">
        <v>92040</v>
      </c>
      <c r="P28">
        <v>27966</v>
      </c>
      <c r="Q28">
        <f>E28+F28+G28+H28+I28+J28+K28+L28+M28+N28+O28+P28</f>
        <v>841704.2</v>
      </c>
    </row>
    <row r="29" spans="2:17" x14ac:dyDescent="0.25">
      <c r="B29" t="s">
        <v>42</v>
      </c>
      <c r="G29">
        <v>0</v>
      </c>
      <c r="Q29">
        <f>E29+F29+G29+H29+I29+J29+K29+L29+M29+N30+O29+P29</f>
        <v>0</v>
      </c>
    </row>
    <row r="30" spans="2:17" x14ac:dyDescent="0.25">
      <c r="B30" t="s">
        <v>43</v>
      </c>
      <c r="C30">
        <v>23918</v>
      </c>
      <c r="D30">
        <v>230000</v>
      </c>
      <c r="G30">
        <v>0</v>
      </c>
      <c r="L30">
        <v>38968.32</v>
      </c>
      <c r="M30">
        <v>0</v>
      </c>
      <c r="N30">
        <v>0</v>
      </c>
      <c r="O30">
        <v>0</v>
      </c>
      <c r="P30">
        <v>58003.02</v>
      </c>
      <c r="Q30">
        <f>E30+F30+G30+H30+I30+J30+K30+L30+M30+N30+O30+P30</f>
        <v>96971.34</v>
      </c>
    </row>
    <row r="31" spans="2:17" x14ac:dyDescent="0.25">
      <c r="B31" t="s">
        <v>44</v>
      </c>
      <c r="D31">
        <v>286000</v>
      </c>
      <c r="G31">
        <v>0</v>
      </c>
      <c r="I31">
        <v>31202.86</v>
      </c>
      <c r="K31">
        <v>7580.42</v>
      </c>
      <c r="L31">
        <v>102680.77</v>
      </c>
      <c r="M31">
        <v>0</v>
      </c>
      <c r="N31">
        <v>6568</v>
      </c>
      <c r="O31">
        <v>0</v>
      </c>
      <c r="P31">
        <v>116142.19</v>
      </c>
      <c r="Q31">
        <f>SUM(F31:P31)</f>
        <v>264174.24</v>
      </c>
    </row>
    <row r="32" spans="2:17" x14ac:dyDescent="0.25">
      <c r="B32" t="s">
        <v>45</v>
      </c>
      <c r="C32">
        <v>5168190</v>
      </c>
      <c r="D32">
        <v>41474</v>
      </c>
      <c r="G32">
        <v>1264702.8</v>
      </c>
      <c r="I32">
        <v>27169.5</v>
      </c>
      <c r="J32">
        <v>1500000</v>
      </c>
      <c r="L32">
        <v>63920.6</v>
      </c>
      <c r="M32">
        <v>1416700</v>
      </c>
      <c r="N32">
        <v>17893.990000000002</v>
      </c>
      <c r="O32">
        <v>0</v>
      </c>
      <c r="P32">
        <v>921118.1</v>
      </c>
      <c r="Q32">
        <f>SUM(E32:P32)</f>
        <v>5211504.99</v>
      </c>
    </row>
    <row r="33" spans="2:17" x14ac:dyDescent="0.25">
      <c r="B33" t="s">
        <v>46</v>
      </c>
      <c r="G33">
        <v>0</v>
      </c>
      <c r="Q33">
        <f>SUM(E33:P33)</f>
        <v>0</v>
      </c>
    </row>
    <row r="34" spans="2:17" x14ac:dyDescent="0.25">
      <c r="B34" t="s">
        <v>47</v>
      </c>
      <c r="C34">
        <v>2756972</v>
      </c>
      <c r="D34">
        <v>-163474</v>
      </c>
      <c r="F34">
        <v>162958</v>
      </c>
      <c r="G34">
        <v>629554.99</v>
      </c>
      <c r="I34">
        <v>35207.370000000003</v>
      </c>
      <c r="K34">
        <v>288147.90000000002</v>
      </c>
      <c r="L34">
        <v>520429.89</v>
      </c>
      <c r="M34">
        <v>304176.15999999997</v>
      </c>
      <c r="N34">
        <v>390112.42</v>
      </c>
      <c r="O34">
        <v>874317.35</v>
      </c>
      <c r="P34">
        <v>567853.88</v>
      </c>
      <c r="Q34">
        <f>SUM(F34:P34)</f>
        <v>3772757.96</v>
      </c>
    </row>
    <row r="35" spans="2:17" x14ac:dyDescent="0.25">
      <c r="B35" t="s">
        <v>48</v>
      </c>
      <c r="Q35">
        <f t="shared" ref="Q35:Q67" si="1">SUM(F35:P35)</f>
        <v>0</v>
      </c>
    </row>
    <row r="36" spans="2:17" x14ac:dyDescent="0.25">
      <c r="B36" t="s">
        <v>49</v>
      </c>
      <c r="Q36">
        <f t="shared" si="1"/>
        <v>0</v>
      </c>
    </row>
    <row r="37" spans="2:17" x14ac:dyDescent="0.25">
      <c r="B37" t="s">
        <v>50</v>
      </c>
      <c r="Q37">
        <f t="shared" si="1"/>
        <v>0</v>
      </c>
    </row>
    <row r="38" spans="2:17" x14ac:dyDescent="0.25">
      <c r="B38" t="s">
        <v>51</v>
      </c>
      <c r="Q38">
        <f t="shared" si="1"/>
        <v>0</v>
      </c>
    </row>
    <row r="39" spans="2:17" x14ac:dyDescent="0.25">
      <c r="B39" t="s">
        <v>52</v>
      </c>
      <c r="Q39">
        <f t="shared" si="1"/>
        <v>0</v>
      </c>
    </row>
    <row r="40" spans="2:17" x14ac:dyDescent="0.25">
      <c r="B40" t="s">
        <v>53</v>
      </c>
      <c r="Q40">
        <f t="shared" si="1"/>
        <v>0</v>
      </c>
    </row>
    <row r="41" spans="2:17" x14ac:dyDescent="0.25">
      <c r="B41" t="s">
        <v>54</v>
      </c>
      <c r="Q41">
        <f t="shared" si="1"/>
        <v>0</v>
      </c>
    </row>
    <row r="42" spans="2:17" x14ac:dyDescent="0.25">
      <c r="B42" t="s">
        <v>55</v>
      </c>
      <c r="Q42">
        <f t="shared" si="1"/>
        <v>0</v>
      </c>
    </row>
    <row r="43" spans="2:17" x14ac:dyDescent="0.25">
      <c r="B43" t="s">
        <v>56</v>
      </c>
      <c r="Q43">
        <f t="shared" si="1"/>
        <v>0</v>
      </c>
    </row>
    <row r="44" spans="2:17" x14ac:dyDescent="0.25">
      <c r="B44" t="s">
        <v>57</v>
      </c>
      <c r="Q44">
        <f t="shared" si="1"/>
        <v>0</v>
      </c>
    </row>
    <row r="45" spans="2:17" x14ac:dyDescent="0.25">
      <c r="B45" t="s">
        <v>58</v>
      </c>
      <c r="Q45">
        <f t="shared" si="1"/>
        <v>0</v>
      </c>
    </row>
    <row r="46" spans="2:17" x14ac:dyDescent="0.25">
      <c r="B46" t="s">
        <v>59</v>
      </c>
      <c r="Q46">
        <f t="shared" si="1"/>
        <v>0</v>
      </c>
    </row>
    <row r="47" spans="2:17" x14ac:dyDescent="0.25">
      <c r="B47" t="s">
        <v>60</v>
      </c>
      <c r="Q47">
        <f t="shared" si="1"/>
        <v>0</v>
      </c>
    </row>
    <row r="48" spans="2:17" x14ac:dyDescent="0.25">
      <c r="B48" t="s">
        <v>61</v>
      </c>
      <c r="Q48">
        <f t="shared" si="1"/>
        <v>0</v>
      </c>
    </row>
    <row r="49" spans="2:17" x14ac:dyDescent="0.25">
      <c r="B49" t="s">
        <v>62</v>
      </c>
      <c r="Q49">
        <f t="shared" si="1"/>
        <v>0</v>
      </c>
    </row>
    <row r="50" spans="2:17" x14ac:dyDescent="0.25">
      <c r="B50" t="s">
        <v>63</v>
      </c>
      <c r="Q50">
        <f t="shared" si="1"/>
        <v>0</v>
      </c>
    </row>
    <row r="51" spans="2:17" x14ac:dyDescent="0.25">
      <c r="B51" t="s">
        <v>64</v>
      </c>
      <c r="D51">
        <f>+D52+D53+D54+D55+D56+D57+D58+D59+D60</f>
        <v>20000</v>
      </c>
      <c r="N51">
        <f>N52+N53+N54+N55+N56+N57+N58+N59+N60</f>
        <v>26440</v>
      </c>
      <c r="O51">
        <f>O52+O53+O54+O55+O56+O57+O58+O59+O60</f>
        <v>53630</v>
      </c>
      <c r="P51">
        <f>P52+P53+P54+P55+P56+P57+P58+P59+P60</f>
        <v>326262</v>
      </c>
      <c r="Q51">
        <f t="shared" si="1"/>
        <v>406332</v>
      </c>
    </row>
    <row r="52" spans="2:17" x14ac:dyDescent="0.25">
      <c r="B52" t="s">
        <v>65</v>
      </c>
      <c r="N52">
        <v>26440</v>
      </c>
      <c r="O52">
        <v>0</v>
      </c>
      <c r="P52">
        <v>326262</v>
      </c>
      <c r="Q52">
        <f t="shared" si="1"/>
        <v>352702</v>
      </c>
    </row>
    <row r="53" spans="2:17" x14ac:dyDescent="0.25">
      <c r="B53" t="s">
        <v>66</v>
      </c>
      <c r="Q53">
        <f t="shared" si="1"/>
        <v>0</v>
      </c>
    </row>
    <row r="54" spans="2:17" x14ac:dyDescent="0.25">
      <c r="B54" t="s">
        <v>67</v>
      </c>
      <c r="Q54">
        <f t="shared" si="1"/>
        <v>0</v>
      </c>
    </row>
    <row r="55" spans="2:17" x14ac:dyDescent="0.25">
      <c r="B55" t="s">
        <v>68</v>
      </c>
      <c r="Q55">
        <f t="shared" si="1"/>
        <v>0</v>
      </c>
    </row>
    <row r="56" spans="2:17" x14ac:dyDescent="0.25">
      <c r="B56" t="s">
        <v>69</v>
      </c>
      <c r="O56">
        <v>53630</v>
      </c>
      <c r="P56">
        <v>0</v>
      </c>
      <c r="Q56">
        <f t="shared" si="1"/>
        <v>53630</v>
      </c>
    </row>
    <row r="57" spans="2:17" x14ac:dyDescent="0.25">
      <c r="B57" t="s">
        <v>70</v>
      </c>
      <c r="D57">
        <v>20000</v>
      </c>
      <c r="O57">
        <v>0</v>
      </c>
      <c r="P57">
        <v>0</v>
      </c>
      <c r="Q57">
        <f t="shared" si="1"/>
        <v>0</v>
      </c>
    </row>
    <row r="58" spans="2:17" x14ac:dyDescent="0.25">
      <c r="B58" t="s">
        <v>71</v>
      </c>
      <c r="Q58">
        <f t="shared" si="1"/>
        <v>0</v>
      </c>
    </row>
    <row r="59" spans="2:17" x14ac:dyDescent="0.25">
      <c r="B59" t="s">
        <v>72</v>
      </c>
      <c r="Q59">
        <f t="shared" si="1"/>
        <v>0</v>
      </c>
    </row>
    <row r="60" spans="2:17" x14ac:dyDescent="0.25">
      <c r="B60" t="s">
        <v>73</v>
      </c>
      <c r="Q60">
        <f t="shared" si="1"/>
        <v>0</v>
      </c>
    </row>
    <row r="61" spans="2:17" x14ac:dyDescent="0.25">
      <c r="B61" t="s">
        <v>74</v>
      </c>
      <c r="Q61">
        <f t="shared" si="1"/>
        <v>0</v>
      </c>
    </row>
    <row r="62" spans="2:17" x14ac:dyDescent="0.25">
      <c r="B62" t="s">
        <v>75</v>
      </c>
      <c r="Q62">
        <f t="shared" si="1"/>
        <v>0</v>
      </c>
    </row>
    <row r="63" spans="2:17" x14ac:dyDescent="0.25">
      <c r="B63" t="s">
        <v>76</v>
      </c>
      <c r="Q63">
        <f t="shared" si="1"/>
        <v>0</v>
      </c>
    </row>
    <row r="64" spans="2:17" x14ac:dyDescent="0.25">
      <c r="B64" t="s">
        <v>77</v>
      </c>
      <c r="Q64">
        <f t="shared" si="1"/>
        <v>0</v>
      </c>
    </row>
    <row r="65" spans="2:17" x14ac:dyDescent="0.25">
      <c r="B65" t="s">
        <v>78</v>
      </c>
      <c r="Q65">
        <f t="shared" si="1"/>
        <v>0</v>
      </c>
    </row>
    <row r="66" spans="2:17" x14ac:dyDescent="0.25">
      <c r="B66" t="s">
        <v>79</v>
      </c>
      <c r="Q66">
        <f t="shared" si="1"/>
        <v>0</v>
      </c>
    </row>
    <row r="67" spans="2:17" x14ac:dyDescent="0.25">
      <c r="B67" t="s">
        <v>80</v>
      </c>
      <c r="Q67">
        <f t="shared" si="1"/>
        <v>0</v>
      </c>
    </row>
    <row r="68" spans="2:17" x14ac:dyDescent="0.25">
      <c r="B68" t="s">
        <v>81</v>
      </c>
    </row>
    <row r="69" spans="2:17" x14ac:dyDescent="0.25">
      <c r="B69" t="s">
        <v>82</v>
      </c>
    </row>
    <row r="70" spans="2:17" x14ac:dyDescent="0.25">
      <c r="B70" t="s">
        <v>83</v>
      </c>
    </row>
    <row r="71" spans="2:17" x14ac:dyDescent="0.25">
      <c r="B71" t="s">
        <v>84</v>
      </c>
    </row>
    <row r="72" spans="2:17" x14ac:dyDescent="0.25">
      <c r="B72" t="s">
        <v>85</v>
      </c>
    </row>
    <row r="73" spans="2:17" x14ac:dyDescent="0.25">
      <c r="B73" t="s">
        <v>86</v>
      </c>
      <c r="C73">
        <f t="shared" ref="C73:M73" si="2">+C9+C15+C25+C35+C51</f>
        <v>311698803</v>
      </c>
      <c r="D73">
        <f t="shared" si="2"/>
        <v>0</v>
      </c>
      <c r="E73">
        <f t="shared" si="2"/>
        <v>15906937.370000001</v>
      </c>
      <c r="F73">
        <f t="shared" si="2"/>
        <v>18214049.189999998</v>
      </c>
      <c r="G73">
        <f t="shared" si="2"/>
        <v>21806269.759999998</v>
      </c>
      <c r="H73">
        <f t="shared" si="2"/>
        <v>30863829.949999999</v>
      </c>
      <c r="I73">
        <f t="shared" si="2"/>
        <v>18619286.439999998</v>
      </c>
      <c r="J73">
        <f t="shared" si="2"/>
        <v>19091683.400000002</v>
      </c>
      <c r="K73">
        <f t="shared" si="2"/>
        <v>17151690.960000001</v>
      </c>
      <c r="L73">
        <f t="shared" si="2"/>
        <v>23918006.460000001</v>
      </c>
      <c r="M73">
        <f t="shared" si="2"/>
        <v>20266033.350000001</v>
      </c>
      <c r="N73">
        <f>+N9+N15+N25+N35+N51</f>
        <v>32773464.18</v>
      </c>
      <c r="O73">
        <f>+O9+O15+O25+O35+O51</f>
        <v>33472163.530000001</v>
      </c>
      <c r="P73">
        <f>+P10+P15+P25+P35+P51</f>
        <v>17697704.129999999</v>
      </c>
      <c r="Q73">
        <f>SUM(E73:P73)</f>
        <v>269781118.72000003</v>
      </c>
    </row>
    <row r="74" spans="2:17" x14ac:dyDescent="0.25">
      <c r="M74">
        <v>0</v>
      </c>
      <c r="O74">
        <v>0</v>
      </c>
      <c r="Q74">
        <f t="shared" ref="Q74:Q85" si="3">SUM(E74:P74)</f>
        <v>0</v>
      </c>
    </row>
    <row r="75" spans="2:17" x14ac:dyDescent="0.25">
      <c r="B75" t="s">
        <v>87</v>
      </c>
      <c r="M75">
        <v>0</v>
      </c>
      <c r="O75">
        <v>0</v>
      </c>
      <c r="Q75">
        <f t="shared" si="3"/>
        <v>0</v>
      </c>
    </row>
    <row r="76" spans="2:17" x14ac:dyDescent="0.25">
      <c r="B76" t="s">
        <v>88</v>
      </c>
      <c r="M76">
        <v>0</v>
      </c>
      <c r="O76">
        <v>0</v>
      </c>
      <c r="Q76">
        <f t="shared" si="3"/>
        <v>0</v>
      </c>
    </row>
    <row r="77" spans="2:17" x14ac:dyDescent="0.25">
      <c r="B77" t="s">
        <v>89</v>
      </c>
      <c r="M77">
        <v>0</v>
      </c>
      <c r="O77">
        <v>0</v>
      </c>
      <c r="Q77">
        <f t="shared" si="3"/>
        <v>0</v>
      </c>
    </row>
    <row r="78" spans="2:17" x14ac:dyDescent="0.25">
      <c r="B78" t="s">
        <v>90</v>
      </c>
      <c r="M78">
        <v>0</v>
      </c>
      <c r="O78">
        <v>0</v>
      </c>
      <c r="Q78">
        <f t="shared" si="3"/>
        <v>0</v>
      </c>
    </row>
    <row r="79" spans="2:17" x14ac:dyDescent="0.25">
      <c r="B79" t="s">
        <v>91</v>
      </c>
      <c r="M79">
        <v>0</v>
      </c>
      <c r="O79">
        <v>0</v>
      </c>
      <c r="Q79">
        <f t="shared" si="3"/>
        <v>0</v>
      </c>
    </row>
    <row r="80" spans="2:17" x14ac:dyDescent="0.25">
      <c r="B80" t="s">
        <v>92</v>
      </c>
      <c r="M80">
        <v>0</v>
      </c>
      <c r="O80">
        <v>0</v>
      </c>
      <c r="Q80">
        <f t="shared" si="3"/>
        <v>0</v>
      </c>
    </row>
    <row r="81" spans="2:17" x14ac:dyDescent="0.25">
      <c r="B81" t="s">
        <v>93</v>
      </c>
      <c r="M81">
        <v>0</v>
      </c>
      <c r="O81">
        <v>0</v>
      </c>
      <c r="Q81">
        <f t="shared" si="3"/>
        <v>0</v>
      </c>
    </row>
    <row r="82" spans="2:17" x14ac:dyDescent="0.25">
      <c r="B82" t="s">
        <v>94</v>
      </c>
      <c r="M82">
        <v>0</v>
      </c>
      <c r="O82">
        <v>0</v>
      </c>
      <c r="Q82">
        <f t="shared" si="3"/>
        <v>0</v>
      </c>
    </row>
    <row r="83" spans="2:17" x14ac:dyDescent="0.25">
      <c r="B83" t="s">
        <v>95</v>
      </c>
      <c r="M83">
        <v>0</v>
      </c>
      <c r="O83">
        <v>0</v>
      </c>
      <c r="Q83">
        <f t="shared" si="3"/>
        <v>0</v>
      </c>
    </row>
    <row r="84" spans="2:17" x14ac:dyDescent="0.25">
      <c r="B84" t="s">
        <v>96</v>
      </c>
      <c r="J84">
        <v>0</v>
      </c>
      <c r="M84">
        <v>0</v>
      </c>
      <c r="O84">
        <v>0</v>
      </c>
      <c r="Q84">
        <f t="shared" si="3"/>
        <v>0</v>
      </c>
    </row>
    <row r="85" spans="2:17" x14ac:dyDescent="0.25">
      <c r="J85">
        <v>0</v>
      </c>
      <c r="M85">
        <v>0</v>
      </c>
      <c r="O85">
        <v>0</v>
      </c>
      <c r="Q85">
        <f t="shared" si="3"/>
        <v>0</v>
      </c>
    </row>
    <row r="86" spans="2:17" x14ac:dyDescent="0.25">
      <c r="B86" t="s">
        <v>97</v>
      </c>
      <c r="C86">
        <f>+C73</f>
        <v>311698803</v>
      </c>
      <c r="D86">
        <f>SUM(D8:D85)</f>
        <v>0</v>
      </c>
      <c r="E86">
        <f t="shared" ref="E86:P86" si="4">+E73</f>
        <v>15906937.370000001</v>
      </c>
      <c r="F86">
        <f t="shared" si="4"/>
        <v>18214049.189999998</v>
      </c>
      <c r="G86">
        <f t="shared" si="4"/>
        <v>21806269.759999998</v>
      </c>
      <c r="H86">
        <f t="shared" si="4"/>
        <v>30863829.949999999</v>
      </c>
      <c r="I86">
        <f t="shared" si="4"/>
        <v>18619286.439999998</v>
      </c>
      <c r="J86">
        <f t="shared" si="4"/>
        <v>19091683.400000002</v>
      </c>
      <c r="K86">
        <f t="shared" si="4"/>
        <v>17151690.960000001</v>
      </c>
      <c r="L86">
        <f t="shared" si="4"/>
        <v>23918006.460000001</v>
      </c>
      <c r="M86">
        <f t="shared" si="4"/>
        <v>20266033.350000001</v>
      </c>
      <c r="N86">
        <f t="shared" si="4"/>
        <v>32773464.18</v>
      </c>
      <c r="O86">
        <f t="shared" si="4"/>
        <v>33472163.530000001</v>
      </c>
      <c r="P86">
        <f t="shared" si="4"/>
        <v>17697704.129999999</v>
      </c>
      <c r="Q86">
        <f>+Q73</f>
        <v>269781118.72000003</v>
      </c>
    </row>
    <row r="87" spans="2:17" ht="14.25" customHeight="1" x14ac:dyDescent="0.25">
      <c r="B87" t="s">
        <v>98</v>
      </c>
    </row>
    <row r="88" spans="2:17" ht="14.25" customHeight="1" x14ac:dyDescent="0.25">
      <c r="B88" t="s">
        <v>99</v>
      </c>
    </row>
    <row r="89" spans="2:17" ht="14.25" customHeight="1" x14ac:dyDescent="0.25">
      <c r="B89" t="s">
        <v>100</v>
      </c>
    </row>
    <row r="90" spans="2:17" ht="14.25" customHeight="1" x14ac:dyDescent="0.25"/>
    <row r="91" spans="2:17" ht="14.25" customHeight="1" x14ac:dyDescent="0.25">
      <c r="B91" t="s">
        <v>101</v>
      </c>
    </row>
    <row r="92" spans="2:17" ht="14.25" customHeight="1" x14ac:dyDescent="0.25">
      <c r="B92" t="s">
        <v>102</v>
      </c>
    </row>
    <row r="93" spans="2:17" ht="14.25" customHeight="1" x14ac:dyDescent="0.25">
      <c r="B93" t="s">
        <v>103</v>
      </c>
    </row>
    <row r="94" spans="2:17" ht="14.25" customHeight="1" x14ac:dyDescent="0.25">
      <c r="B94" t="s">
        <v>104</v>
      </c>
    </row>
    <row r="95" spans="2:17" ht="14.25" customHeight="1" x14ac:dyDescent="0.25"/>
    <row r="96" spans="2:17" ht="14.25" customHeight="1" x14ac:dyDescent="0.25"/>
    <row r="98" spans="2:11" ht="15.75" customHeight="1" x14ac:dyDescent="0.25">
      <c r="B98" t="s">
        <v>105</v>
      </c>
      <c r="K98" t="s">
        <v>106</v>
      </c>
    </row>
    <row r="99" spans="2:11" ht="18" customHeight="1" x14ac:dyDescent="0.25">
      <c r="B99" t="s">
        <v>107</v>
      </c>
      <c r="K99" t="s">
        <v>108</v>
      </c>
    </row>
    <row r="100" spans="2:11" ht="18" customHeight="1" x14ac:dyDescent="0.25">
      <c r="B100" t="s">
        <v>109</v>
      </c>
      <c r="K100" t="s">
        <v>110</v>
      </c>
    </row>
    <row r="101" spans="2:11" ht="14.25" customHeight="1" x14ac:dyDescent="0.25"/>
    <row r="102" spans="2:11" ht="14.25" customHeight="1" x14ac:dyDescent="0.25"/>
    <row r="103" spans="2:11" ht="12" customHeight="1" x14ac:dyDescent="0.25">
      <c r="E103" t="s">
        <v>111</v>
      </c>
    </row>
    <row r="104" spans="2:11" x14ac:dyDescent="0.25">
      <c r="E104" t="s">
        <v>112</v>
      </c>
    </row>
    <row r="105" spans="2:11" ht="15.75" customHeight="1" x14ac:dyDescent="0.25">
      <c r="E10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2024-01-04T16:52:18Z</dcterms:created>
  <dcterms:modified xsi:type="dcterms:W3CDTF">2024-01-04T16:53:14Z</dcterms:modified>
</cp:coreProperties>
</file>